
<file path=[Content_Types].xml><?xml version="1.0" encoding="utf-8"?>
<Types xmlns="http://schemas.openxmlformats.org/package/2006/content-types">
  <Default Extension="wmf" ContentType="image/x-wmf"/>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95"/>
  </bookViews>
  <sheets>
    <sheet name="Quote" sheetId="3" r:id="rId1"/>
    <sheet name="Tables" sheetId="4" state="hidden" r:id="rId2"/>
  </sheets>
  <externalReferences>
    <externalReference r:id="rId3"/>
  </externalReferences>
  <definedNames>
    <definedName name="_xlnm.Print_Area" localSheetId="0">Quote!$B$2:$K$55</definedName>
    <definedName name="qno">[1]Input!$D$11</definedName>
  </definedNames>
  <calcPr calcId="144525"/>
</workbook>
</file>

<file path=xl/sharedStrings.xml><?xml version="1.0" encoding="utf-8"?>
<sst xmlns="http://schemas.openxmlformats.org/spreadsheetml/2006/main" count="54" uniqueCount="40">
  <si>
    <t>Biashara Flexi</t>
  </si>
  <si>
    <t>Quotation</t>
  </si>
  <si>
    <t>Date:</t>
  </si>
  <si>
    <t>Issued To:</t>
  </si>
  <si>
    <t>Contact Person:</t>
  </si>
  <si>
    <t>SME RM</t>
  </si>
  <si>
    <t>Company Name:</t>
  </si>
  <si>
    <t>Number of staff</t>
  </si>
  <si>
    <t>Premium Details</t>
  </si>
  <si>
    <t>Benefit Amount</t>
  </si>
  <si>
    <t>Annual Premium Payable</t>
  </si>
  <si>
    <t>Rider Benefit Amounts (per staff member)</t>
  </si>
  <si>
    <t>Permanent &amp; Total Disability</t>
  </si>
  <si>
    <t>Critical Illness</t>
  </si>
  <si>
    <t>Last Expense</t>
  </si>
  <si>
    <t>Scope of Cover</t>
  </si>
  <si>
    <t>1. No restriction on death benefits arising from accidental causes due to medical non-compliance</t>
  </si>
  <si>
    <t>2. Cover on 24 hours worldwide basis with the legislative country being Kenya only.</t>
  </si>
  <si>
    <t>3. The applicable rates are subject to the average age of the scheme being below 45 years. Business Development Team shall consult when the scheme average age is above 45 years</t>
  </si>
  <si>
    <t>4. Death Benefit: The minimum benefit is KShs 500,000 and maximum benefit is KShs 6,000,000 per scheme member per year, payable in the event of either accidental or illness related death</t>
  </si>
  <si>
    <t>5. Accelerated Critical Illness Benefit: 30% of the death benefit amount chosen will become payable.</t>
  </si>
  <si>
    <t>6. Accelerated Permanent and Total Disability: 100% of the death denefit amount chosen will be payable</t>
  </si>
  <si>
    <t>7. Stand - alone Funeral Benefit: A fixed amount will be payable within forty eight (48) hours upon notification of the death of a scheme member. The benefit is 20% of the benefit amount chosen up to a maximum of KShs 250,000.</t>
  </si>
  <si>
    <t>8. Policy exclusions: No exclusion on HIV/AIDS. Cover is offered in case of passive war, Invasion, Act of Foreign Enemy, Hostility or Warlike operation, Civil War, Rebellion, Revolution, Insurrection, Military or usurped power or popular rising martial law, strike, riot, civil commotion or mutiny. 
However, no cover in case of: Intentional self-injury, suicide or the influence of alcohol or drugs Medical or surgical treatment, Mountaineering necessitating the use of guides or ropes, Winter Sports, Big Game Shooting or riding or driving in any kind of race or motorcycling above 250cc, Aviation other than as a fare-paying passenger in an aircraft operated by a regular Air Line or established Charter Service, Participation in any hazardous sport or pursuit including rock climbing, scuba diving, hang-gliding and aided speed contests of any kind</t>
  </si>
  <si>
    <t>9. For Employed members: If an Assured Person’s cover ceases because he or she ceases to be gainfully employed for a reason other than retirement or disability, (that is, ceasing work results in the person no longer being eligible for cover under the Policy terms), we will continue cover for death for a period of thirty (30) days after the date that he or she ceases employment.</t>
  </si>
  <si>
    <t>Signed for and on behalf of;</t>
  </si>
  <si>
    <t>UAP Life Assurance Limited</t>
  </si>
  <si>
    <t>Death Benefit</t>
  </si>
  <si>
    <t>No Of Staff</t>
  </si>
  <si>
    <t>Per Mille Rate</t>
  </si>
  <si>
    <t>0-15</t>
  </si>
  <si>
    <t>16-25</t>
  </si>
  <si>
    <t>26-35</t>
  </si>
  <si>
    <t>36-45</t>
  </si>
  <si>
    <t>46-55</t>
  </si>
  <si>
    <t>56-65</t>
  </si>
  <si>
    <t>66-75</t>
  </si>
  <si>
    <t>76-85</t>
  </si>
  <si>
    <t>86-95</t>
  </si>
  <si>
    <t>&gt;96</t>
  </si>
</sst>
</file>

<file path=xl/styles.xml><?xml version="1.0" encoding="utf-8"?>
<styleSheet xmlns="http://schemas.openxmlformats.org/spreadsheetml/2006/main">
  <numFmts count="8">
    <numFmt numFmtId="42" formatCode="_(&quot;$&quot;* #,##0_);_(&quot;$&quot;* \(#,##0\);_(&quot;$&quot;* &quot;-&quot;_);_(@_)"/>
    <numFmt numFmtId="176" formatCode="_-* #,##0.00_-;\-* #,##0.00_-;_-* &quot;-&quot;??_-;_-@_-"/>
    <numFmt numFmtId="177" formatCode="_ * #,##0_ ;_ * \-#,##0_ ;_ * &quot;-&quot;_ ;_ @_ "/>
    <numFmt numFmtId="178" formatCode="_ * #,##0.00_ ;_ * \-#,##0.00_ ;_ * &quot;-&quot;??_ ;_ @_ "/>
    <numFmt numFmtId="44" formatCode="_(&quot;$&quot;* #,##0.00_);_(&quot;$&quot;* \(#,##0.00\);_(&quot;$&quot;* &quot;-&quot;??_);_(@_)"/>
    <numFmt numFmtId="179" formatCode="_-* #,##0_-;\-* #,##0_-;_-* &quot;-&quot;??_-;_-@_-"/>
    <numFmt numFmtId="180" formatCode="_ * #,##0_ ;_ * \-#,##0_ ;_ * &quot;-&quot;??_ ;_ @_ "/>
    <numFmt numFmtId="181" formatCode="dd/mm/yyyy;@"/>
  </numFmts>
  <fonts count="36">
    <font>
      <sz val="10"/>
      <color theme="1"/>
      <name val="Century Gothic"/>
      <charset val="134"/>
    </font>
    <font>
      <sz val="10"/>
      <name val="Century Gothic"/>
      <charset val="134"/>
    </font>
    <font>
      <b/>
      <sz val="10"/>
      <name val="Century Gothic"/>
      <charset val="134"/>
    </font>
    <font>
      <sz val="12"/>
      <color theme="1"/>
      <name val="Century Gothic"/>
      <charset val="134"/>
    </font>
    <font>
      <b/>
      <sz val="24"/>
      <color theme="1"/>
      <name val="Century Gothic"/>
      <charset val="134"/>
    </font>
    <font>
      <b/>
      <sz val="24"/>
      <color theme="1" tint="0.349986266670736"/>
      <name val="Century Gothic"/>
      <charset val="134"/>
    </font>
    <font>
      <b/>
      <sz val="12"/>
      <color rgb="FFB31942"/>
      <name val="Century Gothic"/>
      <charset val="134"/>
    </font>
    <font>
      <b/>
      <sz val="12"/>
      <color theme="1"/>
      <name val="Century Gothic"/>
      <charset val="134"/>
    </font>
    <font>
      <b/>
      <sz val="12"/>
      <color theme="1" tint="0.349986266670736"/>
      <name val="Century Gothic"/>
      <charset val="134"/>
    </font>
    <font>
      <sz val="12"/>
      <name val="Century Gothic"/>
      <charset val="134"/>
    </font>
    <font>
      <b/>
      <sz val="12"/>
      <color theme="0"/>
      <name val="Century Gothic"/>
      <charset val="134"/>
    </font>
    <font>
      <b/>
      <sz val="12"/>
      <name val="Century Gothic"/>
      <charset val="134"/>
    </font>
    <font>
      <b/>
      <sz val="12"/>
      <color rgb="FF002060"/>
      <name val="Century Gothic"/>
      <charset val="134"/>
    </font>
    <font>
      <sz val="12"/>
      <color rgb="FF002060"/>
      <name val="Century Gothic"/>
      <charset val="134"/>
    </font>
    <font>
      <sz val="12"/>
      <color theme="1" tint="0.349986266670736"/>
      <name val="Century Gothic"/>
      <charset val="134"/>
    </font>
    <font>
      <i/>
      <sz val="12"/>
      <color rgb="FF002060"/>
      <name val="Century Gothic"/>
      <charset val="134"/>
    </font>
    <font>
      <u/>
      <sz val="11"/>
      <color rgb="FF0000FF"/>
      <name val="Calibri"/>
      <charset val="0"/>
      <scheme val="minor"/>
    </font>
    <font>
      <sz val="11"/>
      <color theme="1"/>
      <name val="Calibri"/>
      <charset val="134"/>
      <scheme val="minor"/>
    </font>
    <font>
      <sz val="11"/>
      <color theme="0"/>
      <name val="Calibri"/>
      <charset val="0"/>
      <scheme val="minor"/>
    </font>
    <font>
      <sz val="11"/>
      <color theme="1"/>
      <name val="Calibri"/>
      <charset val="0"/>
      <scheme val="minor"/>
    </font>
    <font>
      <b/>
      <sz val="11"/>
      <color rgb="FF3F3F3F"/>
      <name val="Calibri"/>
      <charset val="0"/>
      <scheme val="minor"/>
    </font>
    <font>
      <sz val="11"/>
      <color rgb="FF006100"/>
      <name val="Calibri"/>
      <charset val="0"/>
      <scheme val="minor"/>
    </font>
    <font>
      <u/>
      <sz val="11"/>
      <color rgb="FF800080"/>
      <name val="Calibri"/>
      <charset val="0"/>
      <scheme val="minor"/>
    </font>
    <font>
      <b/>
      <sz val="11"/>
      <color theme="3"/>
      <name val="Calibri"/>
      <charset val="134"/>
      <scheme val="minor"/>
    </font>
    <font>
      <b/>
      <sz val="11"/>
      <color rgb="FFFFFFFF"/>
      <name val="Calibri"/>
      <charset val="0"/>
      <scheme val="minor"/>
    </font>
    <font>
      <b/>
      <sz val="13"/>
      <color theme="3"/>
      <name val="Calibri"/>
      <charset val="134"/>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1"/>
      <color theme="1"/>
      <name val="Calibri"/>
      <charset val="0"/>
      <scheme val="minor"/>
    </font>
    <font>
      <sz val="11"/>
      <color rgb="FF3F3F76"/>
      <name val="Calibri"/>
      <charset val="0"/>
      <scheme val="minor"/>
    </font>
    <font>
      <b/>
      <sz val="11"/>
      <color rgb="FFFA7D00"/>
      <name val="Calibri"/>
      <charset val="0"/>
      <scheme val="minor"/>
    </font>
    <font>
      <sz val="11"/>
      <color rgb="FFFA7D00"/>
      <name val="Calibri"/>
      <charset val="0"/>
      <scheme val="minor"/>
    </font>
    <font>
      <sz val="11"/>
      <color rgb="FF9C0006"/>
      <name val="Calibri"/>
      <charset val="0"/>
      <scheme val="minor"/>
    </font>
    <font>
      <sz val="11"/>
      <color rgb="FF9C6500"/>
      <name val="Calibri"/>
      <charset val="0"/>
      <scheme val="minor"/>
    </font>
  </fonts>
  <fills count="36">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5"/>
        <bgColor indexed="64"/>
      </patternFill>
    </fill>
    <fill>
      <patternFill patternType="solid">
        <fgColor theme="6"/>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rgb="FFC6EFCE"/>
        <bgColor indexed="64"/>
      </patternFill>
    </fill>
    <fill>
      <patternFill patternType="solid">
        <fgColor theme="7"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theme="4"/>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s>
  <borders count="36">
    <border>
      <left/>
      <right/>
      <top/>
      <bottom/>
      <diagonal/>
    </border>
    <border>
      <left style="thick">
        <color theme="9" tint="-0.249977111117893"/>
      </left>
      <right/>
      <top style="thick">
        <color theme="9" tint="-0.249977111117893"/>
      </top>
      <bottom/>
      <diagonal/>
    </border>
    <border>
      <left/>
      <right/>
      <top style="thick">
        <color theme="9" tint="-0.249977111117893"/>
      </top>
      <bottom/>
      <diagonal/>
    </border>
    <border>
      <left style="thick">
        <color theme="9" tint="-0.249977111117893"/>
      </left>
      <right/>
      <top/>
      <bottom/>
      <diagonal/>
    </border>
    <border>
      <left/>
      <right/>
      <top style="thin">
        <color theme="1" tint="0.349986266670736"/>
      </top>
      <bottom/>
      <diagonal/>
    </border>
    <border>
      <left style="thin">
        <color theme="1" tint="0.349986266670736"/>
      </left>
      <right style="thin">
        <color theme="1" tint="0.349986266670736"/>
      </right>
      <top style="thin">
        <color theme="1" tint="0.349986266670736"/>
      </top>
      <bottom style="thin">
        <color theme="1" tint="0.349986266670736"/>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top style="thin">
        <color theme="1" tint="0.249977111117893"/>
      </top>
      <bottom/>
      <diagonal/>
    </border>
    <border>
      <left style="thick">
        <color theme="9" tint="-0.249977111117893"/>
      </left>
      <right/>
      <top/>
      <bottom style="thick">
        <color theme="9" tint="-0.249977111117893"/>
      </bottom>
      <diagonal/>
    </border>
    <border>
      <left/>
      <right/>
      <top/>
      <bottom style="thick">
        <color theme="9" tint="-0.249977111117893"/>
      </bottom>
      <diagonal/>
    </border>
    <border>
      <left style="thin">
        <color theme="0"/>
      </left>
      <right/>
      <top/>
      <bottom style="thin">
        <color theme="0"/>
      </bottom>
      <diagonal/>
    </border>
    <border>
      <left/>
      <right/>
      <top/>
      <bottom style="thin">
        <color theme="0"/>
      </bottom>
      <diagonal/>
    </border>
    <border>
      <left/>
      <right style="thick">
        <color theme="9" tint="-0.249977111117893"/>
      </right>
      <top style="thick">
        <color theme="9" tint="-0.249977111117893"/>
      </top>
      <bottom/>
      <diagonal/>
    </border>
    <border>
      <left/>
      <right style="thick">
        <color theme="9" tint="-0.249977111117893"/>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right style="thick">
        <color theme="9" tint="-0.249977111117893"/>
      </right>
      <top/>
      <bottom style="thick">
        <color theme="9" tint="-0.249977111117893"/>
      </bottom>
      <diagonal/>
    </border>
    <border>
      <left/>
      <right style="thin">
        <color theme="0"/>
      </right>
      <top/>
      <bottom style="thin">
        <color theme="0"/>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0" fontId="19" fillId="7" borderId="0" applyNumberFormat="0" applyBorder="0" applyAlignment="0" applyProtection="0">
      <alignment vertical="center"/>
    </xf>
    <xf numFmtId="178" fontId="0" fillId="0" borderId="0" applyFont="0" applyFill="0" applyBorder="0" applyAlignment="0" applyProtection="0"/>
    <xf numFmtId="177" fontId="17" fillId="0" borderId="0" applyFont="0" applyFill="0" applyBorder="0" applyAlignment="0" applyProtection="0">
      <alignment vertical="center"/>
    </xf>
    <xf numFmtId="42" fontId="17"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0" fontId="16" fillId="0" borderId="0" applyNumberFormat="0" applyFill="0" applyBorder="0" applyAlignment="0" applyProtection="0">
      <alignment vertical="center"/>
    </xf>
    <xf numFmtId="0" fontId="18" fillId="10" borderId="0" applyNumberFormat="0" applyBorder="0" applyAlignment="0" applyProtection="0">
      <alignment vertical="center"/>
    </xf>
    <xf numFmtId="0" fontId="22" fillId="0" borderId="0" applyNumberFormat="0" applyFill="0" applyBorder="0" applyAlignment="0" applyProtection="0">
      <alignment vertical="center"/>
    </xf>
    <xf numFmtId="0" fontId="24" fillId="15" borderId="29" applyNumberFormat="0" applyAlignment="0" applyProtection="0">
      <alignment vertical="center"/>
    </xf>
    <xf numFmtId="0" fontId="25" fillId="0" borderId="30" applyNumberFormat="0" applyFill="0" applyAlignment="0" applyProtection="0">
      <alignment vertical="center"/>
    </xf>
    <xf numFmtId="0" fontId="17" fillId="16" borderId="31" applyNumberFormat="0" applyFont="0" applyAlignment="0" applyProtection="0">
      <alignment vertical="center"/>
    </xf>
    <xf numFmtId="0" fontId="19" fillId="18" borderId="0" applyNumberFormat="0" applyBorder="0" applyAlignment="0" applyProtection="0">
      <alignment vertical="center"/>
    </xf>
    <xf numFmtId="0" fontId="26" fillId="0" borderId="0" applyNumberFormat="0" applyFill="0" applyBorder="0" applyAlignment="0" applyProtection="0">
      <alignment vertical="center"/>
    </xf>
    <xf numFmtId="0" fontId="19" fillId="22"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30" applyNumberFormat="0" applyFill="0" applyAlignment="0" applyProtection="0">
      <alignment vertical="center"/>
    </xf>
    <xf numFmtId="0" fontId="23" fillId="0" borderId="32" applyNumberFormat="0" applyFill="0" applyAlignment="0" applyProtection="0">
      <alignment vertical="center"/>
    </xf>
    <xf numFmtId="0" fontId="23" fillId="0" borderId="0" applyNumberFormat="0" applyFill="0" applyBorder="0" applyAlignment="0" applyProtection="0">
      <alignment vertical="center"/>
    </xf>
    <xf numFmtId="0" fontId="31" fillId="24" borderId="34" applyNumberFormat="0" applyAlignment="0" applyProtection="0">
      <alignment vertical="center"/>
    </xf>
    <xf numFmtId="0" fontId="18" fillId="6" borderId="0" applyNumberFormat="0" applyBorder="0" applyAlignment="0" applyProtection="0">
      <alignment vertical="center"/>
    </xf>
    <xf numFmtId="0" fontId="21" fillId="9" borderId="0" applyNumberFormat="0" applyBorder="0" applyAlignment="0" applyProtection="0">
      <alignment vertical="center"/>
    </xf>
    <xf numFmtId="0" fontId="20" fillId="8" borderId="28" applyNumberFormat="0" applyAlignment="0" applyProtection="0">
      <alignment vertical="center"/>
    </xf>
    <xf numFmtId="0" fontId="19" fillId="25" borderId="0" applyNumberFormat="0" applyBorder="0" applyAlignment="0" applyProtection="0">
      <alignment vertical="center"/>
    </xf>
    <xf numFmtId="0" fontId="32" fillId="8" borderId="34" applyNumberFormat="0" applyAlignment="0" applyProtection="0">
      <alignment vertical="center"/>
    </xf>
    <xf numFmtId="0" fontId="33" fillId="0" borderId="35" applyNumberFormat="0" applyFill="0" applyAlignment="0" applyProtection="0">
      <alignment vertical="center"/>
    </xf>
    <xf numFmtId="0" fontId="30" fillId="0" borderId="33" applyNumberFormat="0" applyFill="0" applyAlignment="0" applyProtection="0">
      <alignment vertical="center"/>
    </xf>
    <xf numFmtId="0" fontId="34" fillId="27" borderId="0" applyNumberFormat="0" applyBorder="0" applyAlignment="0" applyProtection="0">
      <alignment vertical="center"/>
    </xf>
    <xf numFmtId="0" fontId="35" fillId="28" borderId="0" applyNumberFormat="0" applyBorder="0" applyAlignment="0" applyProtection="0">
      <alignment vertical="center"/>
    </xf>
    <xf numFmtId="0" fontId="18" fillId="26" borderId="0" applyNumberFormat="0" applyBorder="0" applyAlignment="0" applyProtection="0">
      <alignment vertical="center"/>
    </xf>
    <xf numFmtId="0" fontId="19" fillId="30" borderId="0" applyNumberFormat="0" applyBorder="0" applyAlignment="0" applyProtection="0">
      <alignment vertical="center"/>
    </xf>
    <xf numFmtId="0" fontId="18" fillId="29" borderId="0" applyNumberFormat="0" applyBorder="0" applyAlignment="0" applyProtection="0">
      <alignment vertical="center"/>
    </xf>
    <xf numFmtId="0" fontId="18" fillId="31" borderId="0" applyNumberFormat="0" applyBorder="0" applyAlignment="0" applyProtection="0">
      <alignment vertical="center"/>
    </xf>
    <xf numFmtId="0" fontId="19" fillId="21" borderId="0" applyNumberFormat="0" applyBorder="0" applyAlignment="0" applyProtection="0">
      <alignment vertical="center"/>
    </xf>
    <xf numFmtId="0" fontId="19" fillId="14" borderId="0" applyNumberFormat="0" applyBorder="0" applyAlignment="0" applyProtection="0">
      <alignment vertical="center"/>
    </xf>
    <xf numFmtId="0" fontId="18" fillId="13" borderId="0" applyNumberFormat="0" applyBorder="0" applyAlignment="0" applyProtection="0">
      <alignment vertical="center"/>
    </xf>
    <xf numFmtId="0" fontId="18" fillId="5" borderId="0" applyNumberFormat="0" applyBorder="0" applyAlignment="0" applyProtection="0">
      <alignment vertical="center"/>
    </xf>
    <xf numFmtId="0" fontId="19" fillId="12" borderId="0" applyNumberFormat="0" applyBorder="0" applyAlignment="0" applyProtection="0">
      <alignment vertical="center"/>
    </xf>
    <xf numFmtId="0" fontId="18" fillId="32" borderId="0" applyNumberFormat="0" applyBorder="0" applyAlignment="0" applyProtection="0">
      <alignment vertical="center"/>
    </xf>
    <xf numFmtId="0" fontId="19" fillId="34" borderId="0" applyNumberFormat="0" applyBorder="0" applyAlignment="0" applyProtection="0">
      <alignment vertical="center"/>
    </xf>
    <xf numFmtId="0" fontId="19" fillId="20" borderId="0" applyNumberFormat="0" applyBorder="0" applyAlignment="0" applyProtection="0">
      <alignment vertical="center"/>
    </xf>
    <xf numFmtId="0" fontId="18" fillId="19" borderId="0" applyNumberFormat="0" applyBorder="0" applyAlignment="0" applyProtection="0">
      <alignment vertical="center"/>
    </xf>
    <xf numFmtId="0" fontId="19" fillId="23" borderId="0" applyNumberFormat="0" applyBorder="0" applyAlignment="0" applyProtection="0">
      <alignment vertical="center"/>
    </xf>
    <xf numFmtId="0" fontId="18" fillId="33" borderId="0" applyNumberFormat="0" applyBorder="0" applyAlignment="0" applyProtection="0">
      <alignment vertical="center"/>
    </xf>
    <xf numFmtId="0" fontId="18" fillId="11" borderId="0" applyNumberFormat="0" applyBorder="0" applyAlignment="0" applyProtection="0">
      <alignment vertical="center"/>
    </xf>
    <xf numFmtId="0" fontId="19" fillId="35" borderId="0" applyNumberFormat="0" applyBorder="0" applyAlignment="0" applyProtection="0">
      <alignment vertical="center"/>
    </xf>
    <xf numFmtId="0" fontId="18" fillId="17" borderId="0" applyNumberFormat="0" applyBorder="0" applyAlignment="0" applyProtection="0">
      <alignment vertical="center"/>
    </xf>
    <xf numFmtId="176" fontId="0" fillId="0" borderId="0" applyFont="0" applyFill="0" applyBorder="0" applyAlignment="0" applyProtection="0"/>
  </cellStyleXfs>
  <cellXfs count="72">
    <xf numFmtId="0" fontId="0" fillId="0" borderId="0" xfId="0"/>
    <xf numFmtId="0" fontId="1" fillId="0" borderId="0" xfId="0" applyFont="1"/>
    <xf numFmtId="179" fontId="1" fillId="0" borderId="0" xfId="49" applyNumberFormat="1" applyFont="1"/>
    <xf numFmtId="0" fontId="1" fillId="0" borderId="0" xfId="0" applyFont="1" applyProtection="1">
      <protection hidden="1"/>
    </xf>
    <xf numFmtId="179" fontId="2" fillId="0" borderId="0" xfId="49" applyNumberFormat="1" applyFont="1" applyAlignment="1" applyProtection="1">
      <alignment horizontal="center"/>
      <protection hidden="1"/>
    </xf>
    <xf numFmtId="0" fontId="2" fillId="0" borderId="0" xfId="0" applyFont="1" applyProtection="1">
      <protection hidden="1"/>
    </xf>
    <xf numFmtId="179" fontId="2" fillId="0" borderId="0" xfId="49" applyNumberFormat="1" applyFont="1" applyProtection="1">
      <protection hidden="1"/>
    </xf>
    <xf numFmtId="0" fontId="2" fillId="0" borderId="0" xfId="0" applyNumberFormat="1" applyFont="1" applyProtection="1">
      <protection hidden="1"/>
    </xf>
    <xf numFmtId="179" fontId="1" fillId="0" borderId="0" xfId="49" applyNumberFormat="1" applyFont="1" applyProtection="1">
      <protection hidden="1"/>
    </xf>
    <xf numFmtId="3" fontId="1" fillId="0" borderId="0" xfId="0" applyNumberFormat="1" applyFont="1" applyProtection="1">
      <protection hidden="1"/>
    </xf>
    <xf numFmtId="179" fontId="1" fillId="0" borderId="0" xfId="0" applyNumberFormat="1" applyFont="1"/>
    <xf numFmtId="0" fontId="3" fillId="0" borderId="0" xfId="0" applyFont="1" applyProtection="1">
      <protection locked="0"/>
    </xf>
    <xf numFmtId="0" fontId="3" fillId="2" borderId="1" xfId="0" applyFont="1" applyFill="1" applyBorder="1" applyProtection="1">
      <protection locked="0"/>
    </xf>
    <xf numFmtId="0" fontId="3" fillId="2" borderId="2" xfId="0" applyFont="1" applyFill="1" applyBorder="1" applyProtection="1">
      <protection locked="0"/>
    </xf>
    <xf numFmtId="0" fontId="3" fillId="2" borderId="3" xfId="0" applyFont="1" applyFill="1" applyBorder="1" applyProtection="1">
      <protection locked="0"/>
    </xf>
    <xf numFmtId="0" fontId="3" fillId="2" borderId="0" xfId="0" applyFont="1" applyFill="1" applyBorder="1" applyProtection="1">
      <protection locked="0"/>
    </xf>
    <xf numFmtId="0" fontId="4" fillId="2" borderId="0"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6" fillId="2" borderId="4" xfId="0" applyFont="1" applyFill="1" applyBorder="1" applyAlignment="1" applyProtection="1">
      <alignment horizontal="left"/>
      <protection locked="0"/>
    </xf>
    <xf numFmtId="0" fontId="3" fillId="2" borderId="4" xfId="0" applyFont="1" applyFill="1" applyBorder="1" applyProtection="1">
      <protection locked="0"/>
    </xf>
    <xf numFmtId="0" fontId="7" fillId="2" borderId="0" xfId="0" applyFont="1" applyFill="1" applyBorder="1" applyProtection="1">
      <protection locked="0"/>
    </xf>
    <xf numFmtId="0" fontId="7" fillId="3" borderId="5"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3" fontId="3" fillId="2" borderId="5" xfId="2" applyNumberFormat="1" applyFont="1" applyFill="1" applyBorder="1" applyAlignment="1" applyProtection="1">
      <alignment horizontal="left" vertical="center"/>
      <protection locked="0"/>
    </xf>
    <xf numFmtId="0" fontId="3" fillId="2" borderId="3"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10" fillId="4" borderId="6" xfId="0" applyFont="1" applyFill="1" applyBorder="1" applyAlignment="1" applyProtection="1">
      <alignment horizontal="center" vertical="center"/>
      <protection hidden="1"/>
    </xf>
    <xf numFmtId="180" fontId="10" fillId="4" borderId="7" xfId="2" applyNumberFormat="1" applyFont="1" applyFill="1" applyBorder="1" applyAlignment="1" applyProtection="1">
      <alignment horizontal="center" vertical="center"/>
      <protection hidden="1"/>
    </xf>
    <xf numFmtId="0" fontId="7" fillId="2" borderId="8" xfId="0" applyFont="1" applyFill="1" applyBorder="1" applyProtection="1">
      <protection hidden="1"/>
    </xf>
    <xf numFmtId="180" fontId="3" fillId="2" borderId="0" xfId="2" applyNumberFormat="1" applyFont="1" applyFill="1" applyBorder="1" applyProtection="1">
      <protection hidden="1"/>
    </xf>
    <xf numFmtId="0" fontId="7" fillId="2" borderId="9" xfId="0" applyFont="1" applyFill="1" applyBorder="1" applyProtection="1">
      <protection hidden="1"/>
    </xf>
    <xf numFmtId="0" fontId="7" fillId="2" borderId="10" xfId="0" applyFont="1" applyFill="1" applyBorder="1" applyProtection="1">
      <protection hidden="1"/>
    </xf>
    <xf numFmtId="180" fontId="3" fillId="2" borderId="10" xfId="2" applyNumberFormat="1" applyFont="1" applyFill="1" applyBorder="1" applyProtection="1">
      <protection hidden="1"/>
    </xf>
    <xf numFmtId="0" fontId="10" fillId="4" borderId="7" xfId="0" applyFont="1" applyFill="1" applyBorder="1" applyAlignment="1" applyProtection="1">
      <alignment horizontal="center" vertical="center"/>
      <protection hidden="1"/>
    </xf>
    <xf numFmtId="0" fontId="7" fillId="2" borderId="11" xfId="0" applyFont="1" applyFill="1" applyBorder="1" applyProtection="1">
      <protection hidden="1"/>
    </xf>
    <xf numFmtId="180" fontId="3" fillId="2" borderId="12" xfId="2" applyNumberFormat="1" applyFont="1" applyFill="1" applyBorder="1" applyProtection="1">
      <protection hidden="1"/>
    </xf>
    <xf numFmtId="0" fontId="3" fillId="2" borderId="0" xfId="0" applyFont="1" applyFill="1" applyBorder="1" applyProtection="1">
      <protection hidden="1"/>
    </xf>
    <xf numFmtId="0" fontId="11" fillId="2" borderId="0" xfId="0" applyFont="1" applyFill="1" applyBorder="1" applyProtection="1">
      <protection hidden="1"/>
    </xf>
    <xf numFmtId="0" fontId="9" fillId="2" borderId="0" xfId="0" applyFont="1" applyFill="1" applyBorder="1" applyProtection="1">
      <protection hidden="1"/>
    </xf>
    <xf numFmtId="0" fontId="9" fillId="2" borderId="0" xfId="0" applyFont="1" applyFill="1" applyBorder="1" applyAlignment="1" applyProtection="1">
      <alignment horizontal="left" wrapText="1"/>
      <protection hidden="1"/>
    </xf>
    <xf numFmtId="0" fontId="9" fillId="2" borderId="0" xfId="0" applyFont="1" applyFill="1" applyBorder="1" applyAlignment="1" applyProtection="1">
      <alignment horizontal="left"/>
      <protection hidden="1"/>
    </xf>
    <xf numFmtId="0" fontId="9" fillId="2" borderId="0" xfId="0" applyFont="1" applyFill="1" applyBorder="1" applyAlignment="1" applyProtection="1">
      <alignment horizontal="left" vertical="center" wrapText="1"/>
      <protection hidden="1"/>
    </xf>
    <xf numFmtId="0" fontId="3" fillId="2" borderId="0" xfId="0" applyFont="1" applyFill="1" applyBorder="1" applyAlignment="1" applyProtection="1">
      <alignment horizontal="left" wrapText="1"/>
      <protection hidden="1"/>
    </xf>
    <xf numFmtId="0" fontId="3" fillId="2" borderId="13" xfId="0" applyFont="1" applyFill="1" applyBorder="1" applyProtection="1">
      <protection hidden="1"/>
    </xf>
    <xf numFmtId="0" fontId="12" fillId="2" borderId="0" xfId="0" applyFont="1" applyFill="1" applyBorder="1" applyAlignment="1" applyProtection="1">
      <alignment horizontal="left" vertical="top"/>
      <protection hidden="1"/>
    </xf>
    <xf numFmtId="0" fontId="13" fillId="2" borderId="0" xfId="0" applyFont="1" applyFill="1" applyBorder="1" applyAlignment="1" applyProtection="1">
      <alignment vertical="center"/>
      <protection locked="0"/>
    </xf>
    <xf numFmtId="0" fontId="13" fillId="2" borderId="0" xfId="0" applyFont="1" applyFill="1" applyBorder="1" applyAlignment="1" applyProtection="1">
      <alignment horizontal="left" vertical="center"/>
      <protection locked="0"/>
    </xf>
    <xf numFmtId="0" fontId="14" fillId="2" borderId="0" xfId="0" applyFont="1" applyFill="1" applyBorder="1" applyProtection="1">
      <protection locked="0"/>
    </xf>
    <xf numFmtId="0" fontId="3" fillId="2" borderId="14" xfId="0" applyFont="1" applyFill="1" applyBorder="1" applyProtection="1">
      <protection locked="0"/>
    </xf>
    <xf numFmtId="0" fontId="3" fillId="2" borderId="15" xfId="0" applyFont="1" applyFill="1" applyBorder="1" applyProtection="1">
      <protection locked="0"/>
    </xf>
    <xf numFmtId="0" fontId="3" fillId="2" borderId="16" xfId="0" applyFont="1" applyFill="1" applyBorder="1" applyProtection="1">
      <protection locked="0"/>
    </xf>
    <xf numFmtId="0" fontId="3" fillId="2" borderId="17" xfId="0" applyFont="1" applyFill="1" applyBorder="1" applyProtection="1">
      <protection locked="0"/>
    </xf>
    <xf numFmtId="0" fontId="3" fillId="0" borderId="0" xfId="0" applyFont="1" applyBorder="1" applyProtection="1">
      <protection locked="0"/>
    </xf>
    <xf numFmtId="0" fontId="3" fillId="2" borderId="18" xfId="0" applyFont="1" applyFill="1" applyBorder="1" applyProtection="1">
      <protection locked="0"/>
    </xf>
    <xf numFmtId="0" fontId="3" fillId="2" borderId="19" xfId="0" applyFont="1" applyFill="1" applyBorder="1" applyProtection="1">
      <protection locked="0"/>
    </xf>
    <xf numFmtId="181" fontId="9" fillId="2" borderId="20" xfId="0" applyNumberFormat="1" applyFont="1" applyFill="1" applyBorder="1" applyAlignment="1" applyProtection="1">
      <alignment horizontal="left" vertical="center"/>
      <protection locked="0"/>
    </xf>
    <xf numFmtId="181" fontId="9" fillId="2" borderId="21" xfId="0" applyNumberFormat="1" applyFont="1" applyFill="1" applyBorder="1" applyAlignment="1" applyProtection="1">
      <alignment horizontal="left" vertical="center"/>
      <protection locked="0"/>
    </xf>
    <xf numFmtId="58" fontId="9" fillId="2" borderId="0" xfId="0" applyNumberFormat="1" applyFont="1" applyFill="1" applyBorder="1" applyAlignment="1" applyProtection="1">
      <alignment horizontal="left" vertical="center"/>
      <protection locked="0"/>
    </xf>
    <xf numFmtId="0" fontId="9" fillId="2" borderId="0" xfId="0" applyFont="1" applyFill="1" applyBorder="1" applyProtection="1">
      <protection locked="0"/>
    </xf>
    <xf numFmtId="0" fontId="9" fillId="0" borderId="0" xfId="0" applyFont="1" applyBorder="1" applyProtection="1">
      <protection locked="0"/>
    </xf>
    <xf numFmtId="0" fontId="11" fillId="2" borderId="0" xfId="0" applyFont="1" applyFill="1" applyBorder="1" applyAlignment="1" applyProtection="1">
      <alignment vertical="center"/>
      <protection locked="0"/>
    </xf>
    <xf numFmtId="0" fontId="3" fillId="2" borderId="19" xfId="0" applyFont="1" applyFill="1" applyBorder="1" applyAlignment="1" applyProtection="1">
      <alignment vertical="center"/>
      <protection locked="0"/>
    </xf>
    <xf numFmtId="180" fontId="10" fillId="4" borderId="22" xfId="2" applyNumberFormat="1" applyFont="1" applyFill="1" applyBorder="1" applyAlignment="1" applyProtection="1">
      <alignment horizontal="center" vertical="center"/>
      <protection hidden="1"/>
    </xf>
    <xf numFmtId="180" fontId="3" fillId="2" borderId="23" xfId="2" applyNumberFormat="1" applyFont="1" applyFill="1" applyBorder="1" applyProtection="1">
      <protection hidden="1"/>
    </xf>
    <xf numFmtId="180" fontId="3" fillId="2" borderId="24" xfId="2" applyNumberFormat="1" applyFont="1" applyFill="1" applyBorder="1" applyProtection="1">
      <protection hidden="1"/>
    </xf>
    <xf numFmtId="0" fontId="10" fillId="4" borderId="22" xfId="0" applyFont="1" applyFill="1" applyBorder="1" applyAlignment="1" applyProtection="1">
      <alignment horizontal="center" vertical="center"/>
      <protection hidden="1"/>
    </xf>
    <xf numFmtId="180" fontId="3" fillId="2" borderId="25" xfId="2" applyNumberFormat="1" applyFont="1" applyFill="1" applyBorder="1" applyProtection="1">
      <protection hidden="1"/>
    </xf>
    <xf numFmtId="0" fontId="3" fillId="0" borderId="0" xfId="0" applyFont="1" applyBorder="1" applyProtection="1">
      <protection hidden="1"/>
    </xf>
    <xf numFmtId="0" fontId="15" fillId="2" borderId="0" xfId="0" applyFont="1" applyFill="1" applyBorder="1" applyAlignment="1" applyProtection="1">
      <alignment vertical="center"/>
      <protection locked="0"/>
    </xf>
    <xf numFmtId="0" fontId="3" fillId="2" borderId="26" xfId="0" applyFont="1" applyFill="1" applyBorder="1" applyProtection="1">
      <protection locked="0"/>
    </xf>
    <xf numFmtId="0" fontId="3" fillId="2" borderId="27" xfId="0" applyFont="1" applyFill="1" applyBorder="1" applyProtection="1">
      <protection locked="0"/>
    </xf>
    <xf numFmtId="0" fontId="2" fillId="0" borderId="0" xfId="0" applyNumberFormat="1" applyFont="1" applyProtection="1" quotePrefix="1">
      <protection hidden="1"/>
    </xf>
  </cellXfs>
  <cellStyles count="50">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 name="Comma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869156</xdr:colOff>
      <xdr:row>2</xdr:row>
      <xdr:rowOff>119062</xdr:rowOff>
    </xdr:from>
    <xdr:to>
      <xdr:col>9</xdr:col>
      <xdr:colOff>862330</xdr:colOff>
      <xdr:row>4</xdr:row>
      <xdr:rowOff>101282</xdr:rowOff>
    </xdr:to>
    <xdr:pic>
      <xdr:nvPicPr>
        <xdr:cNvPr id="5" name="Picture 4" descr="Macintosh HD:Users:user:Documents:WORK:UAP_2:UAP - OLD MUTUAL LOGOS:Lockup 3:Lockup_For Kenya_No Do Great Things.png"/>
        <xdr:cNvPicPr/>
      </xdr:nvPicPr>
      <xdr:blipFill>
        <a:blip r:embed="rId1" cstate="print">
          <a:extLst>
            <a:ext uri="{28A0092B-C50C-407E-A947-70E740481C1C}">
              <a14:useLocalDpi xmlns:a14="http://schemas.microsoft.com/office/drawing/2010/main" val="0"/>
            </a:ext>
          </a:extLst>
        </a:blip>
        <a:srcRect/>
        <a:stretch>
          <a:fillRect/>
        </a:stretch>
      </xdr:blipFill>
      <xdr:spPr>
        <a:xfrm>
          <a:off x="11203305" y="566420"/>
          <a:ext cx="2346325" cy="42037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karissa\Documents\CFC%20Stanbic%20Quote%20Template_v0%208.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Input"/>
      <sheetName val="Lists &amp; Rates"/>
      <sheetName val="GLA"/>
      <sheetName val="WIBA"/>
      <sheetName val="GPA,WIBA"/>
      <sheetName val="GLA &amp; GPA,WIBA"/>
      <sheetName val="Sheet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B2:K57"/>
  <sheetViews>
    <sheetView showGridLines="0" tabSelected="1" view="pageBreakPreview" zoomScale="46" zoomScaleNormal="100" topLeftCell="A4" workbookViewId="0">
      <selection activeCell="D23" sqref="D23"/>
    </sheetView>
  </sheetViews>
  <sheetFormatPr defaultColWidth="9.14285714285714" defaultRowHeight="17.25"/>
  <cols>
    <col min="1" max="1" width="9.14285714285714" style="11"/>
    <col min="2" max="2" width="4.42857142857143" style="11" customWidth="1"/>
    <col min="3" max="4" width="37.7142857142857" style="11" customWidth="1"/>
    <col min="5" max="5" width="29.1428571428571" style="11" customWidth="1"/>
    <col min="6" max="6" width="16.2857142857143" style="11" customWidth="1"/>
    <col min="7" max="7" width="20.5714285714286" style="11" customWidth="1"/>
    <col min="8" max="8" width="19" style="11" customWidth="1"/>
    <col min="9" max="10" width="16.2857142857143" style="11" customWidth="1"/>
    <col min="11" max="11" width="5.14285714285714" style="11" customWidth="1"/>
    <col min="12" max="12" width="9.14285714285714" style="11"/>
    <col min="13" max="13" width="10.8571428571429" style="11" customWidth="1"/>
    <col min="14" max="16384" width="9.14285714285714" style="11"/>
  </cols>
  <sheetData>
    <row r="2" ht="18" spans="2:11">
      <c r="B2" s="12"/>
      <c r="C2" s="13"/>
      <c r="D2" s="13"/>
      <c r="E2" s="13"/>
      <c r="F2" s="13"/>
      <c r="G2" s="13"/>
      <c r="H2" s="13"/>
      <c r="I2" s="13"/>
      <c r="J2" s="13"/>
      <c r="K2" s="54"/>
    </row>
    <row r="3" spans="2:11">
      <c r="B3" s="14"/>
      <c r="C3" s="15"/>
      <c r="D3" s="15"/>
      <c r="E3" s="15"/>
      <c r="F3" s="15"/>
      <c r="G3" s="15"/>
      <c r="H3" s="15"/>
      <c r="I3" s="15"/>
      <c r="J3" s="15"/>
      <c r="K3" s="55"/>
    </row>
    <row r="4" spans="2:11">
      <c r="B4" s="14"/>
      <c r="C4" s="16" t="s">
        <v>0</v>
      </c>
      <c r="D4" s="16"/>
      <c r="E4" s="16"/>
      <c r="F4" s="15"/>
      <c r="G4" s="15"/>
      <c r="H4" s="15"/>
      <c r="I4" s="15"/>
      <c r="J4" s="15"/>
      <c r="K4" s="55"/>
    </row>
    <row r="5" spans="2:11">
      <c r="B5" s="14"/>
      <c r="C5" s="16"/>
      <c r="D5" s="16"/>
      <c r="E5" s="16"/>
      <c r="F5" s="15"/>
      <c r="G5" s="15"/>
      <c r="H5" s="15"/>
      <c r="I5" s="15"/>
      <c r="J5" s="15"/>
      <c r="K5" s="55"/>
    </row>
    <row r="6" spans="2:11">
      <c r="B6" s="14"/>
      <c r="C6" s="16"/>
      <c r="D6" s="16"/>
      <c r="E6" s="16"/>
      <c r="F6" s="15"/>
      <c r="G6" s="15"/>
      <c r="H6" s="15"/>
      <c r="I6" s="15"/>
      <c r="J6" s="15"/>
      <c r="K6" s="55"/>
    </row>
    <row r="7" spans="2:11">
      <c r="B7" s="14"/>
      <c r="C7" s="15"/>
      <c r="D7" s="15"/>
      <c r="E7" s="15"/>
      <c r="F7" s="15"/>
      <c r="G7" s="15"/>
      <c r="H7" s="15"/>
      <c r="I7" s="15"/>
      <c r="J7" s="15"/>
      <c r="K7" s="55"/>
    </row>
    <row r="8" customHeight="1" spans="2:11">
      <c r="B8" s="14"/>
      <c r="C8" s="17" t="s">
        <v>1</v>
      </c>
      <c r="D8" s="17"/>
      <c r="E8" s="15"/>
      <c r="F8" s="15"/>
      <c r="G8" s="15"/>
      <c r="H8" s="15"/>
      <c r="I8" s="20" t="s">
        <v>2</v>
      </c>
      <c r="J8" s="15"/>
      <c r="K8" s="55"/>
    </row>
    <row r="9" customHeight="1" spans="2:11">
      <c r="B9" s="14"/>
      <c r="C9" s="17"/>
      <c r="D9" s="17"/>
      <c r="E9" s="15"/>
      <c r="F9" s="15"/>
      <c r="G9" s="15"/>
      <c r="H9" s="15"/>
      <c r="I9" s="15"/>
      <c r="J9" s="15"/>
      <c r="K9" s="55"/>
    </row>
    <row r="10" customHeight="1" spans="2:11">
      <c r="B10" s="14"/>
      <c r="C10" s="17"/>
      <c r="D10" s="17"/>
      <c r="E10" s="15"/>
      <c r="F10" s="15"/>
      <c r="G10" s="15"/>
      <c r="H10" s="15"/>
      <c r="I10" s="56">
        <f ca="1">TODAY()</f>
        <v>44725</v>
      </c>
      <c r="J10" s="57"/>
      <c r="K10" s="55"/>
    </row>
    <row r="11" spans="2:11">
      <c r="B11" s="14"/>
      <c r="C11" s="15"/>
      <c r="D11" s="15"/>
      <c r="E11" s="15"/>
      <c r="F11" s="15"/>
      <c r="G11" s="15"/>
      <c r="H11" s="15"/>
      <c r="I11" s="15"/>
      <c r="J11" s="15"/>
      <c r="K11" s="55"/>
    </row>
    <row r="12" spans="2:11">
      <c r="B12" s="14"/>
      <c r="C12" s="18"/>
      <c r="D12" s="18"/>
      <c r="E12" s="19"/>
      <c r="F12" s="19"/>
      <c r="G12" s="19"/>
      <c r="H12" s="19"/>
      <c r="I12" s="19"/>
      <c r="J12" s="19"/>
      <c r="K12" s="55"/>
    </row>
    <row r="13" spans="2:11">
      <c r="B13" s="14"/>
      <c r="C13" s="20" t="s">
        <v>3</v>
      </c>
      <c r="D13" s="20"/>
      <c r="E13" s="15"/>
      <c r="F13" s="15"/>
      <c r="G13" s="15"/>
      <c r="H13" s="15"/>
      <c r="I13" s="20"/>
      <c r="J13" s="15"/>
      <c r="K13" s="55"/>
    </row>
    <row r="14" spans="2:11">
      <c r="B14" s="14"/>
      <c r="C14" s="20"/>
      <c r="D14" s="20"/>
      <c r="E14" s="15"/>
      <c r="F14" s="15"/>
      <c r="G14" s="15"/>
      <c r="H14" s="15"/>
      <c r="I14" s="15"/>
      <c r="J14" s="15"/>
      <c r="K14" s="55"/>
    </row>
    <row r="15" spans="2:11">
      <c r="B15" s="14"/>
      <c r="C15" s="21" t="s">
        <v>4</v>
      </c>
      <c r="D15" s="22" t="s">
        <v>5</v>
      </c>
      <c r="F15" s="15"/>
      <c r="G15" s="15"/>
      <c r="H15" s="15"/>
      <c r="I15" s="58"/>
      <c r="J15" s="58"/>
      <c r="K15" s="55"/>
    </row>
    <row r="16" spans="2:11">
      <c r="B16" s="14"/>
      <c r="C16" s="21" t="s">
        <v>6</v>
      </c>
      <c r="D16" s="22"/>
      <c r="F16" s="15"/>
      <c r="G16" s="15"/>
      <c r="H16" s="15"/>
      <c r="I16" s="59"/>
      <c r="J16" s="59"/>
      <c r="K16" s="55"/>
    </row>
    <row r="17" spans="2:11">
      <c r="B17" s="14"/>
      <c r="C17" s="20"/>
      <c r="D17" s="20"/>
      <c r="E17" s="15"/>
      <c r="F17" s="15"/>
      <c r="G17" s="15"/>
      <c r="H17" s="15"/>
      <c r="I17" s="60"/>
      <c r="J17" s="59"/>
      <c r="K17" s="55"/>
    </row>
    <row r="18" spans="2:11">
      <c r="B18" s="14"/>
      <c r="C18" s="20"/>
      <c r="D18" s="20"/>
      <c r="E18" s="15"/>
      <c r="F18" s="15"/>
      <c r="G18" s="15"/>
      <c r="H18" s="15"/>
      <c r="I18" s="61"/>
      <c r="J18" s="59"/>
      <c r="K18" s="55"/>
    </row>
    <row r="19" spans="2:11">
      <c r="B19" s="14"/>
      <c r="C19" s="21" t="s">
        <v>7</v>
      </c>
      <c r="D19" s="23">
        <v>5</v>
      </c>
      <c r="F19" s="15"/>
      <c r="G19" s="15"/>
      <c r="H19" s="15"/>
      <c r="I19" s="26"/>
      <c r="J19" s="59"/>
      <c r="K19" s="55"/>
    </row>
    <row r="20" spans="2:11">
      <c r="B20" s="14"/>
      <c r="C20" s="15"/>
      <c r="D20" s="15"/>
      <c r="E20" s="15"/>
      <c r="F20" s="15"/>
      <c r="G20" s="15"/>
      <c r="H20" s="15"/>
      <c r="I20" s="15"/>
      <c r="J20" s="15"/>
      <c r="K20" s="55"/>
    </row>
    <row r="21" ht="18" spans="2:11">
      <c r="B21" s="24"/>
      <c r="C21" s="25" t="s">
        <v>8</v>
      </c>
      <c r="D21" s="25"/>
      <c r="E21" s="26"/>
      <c r="F21" s="26"/>
      <c r="G21" s="26"/>
      <c r="H21" s="26"/>
      <c r="I21" s="26"/>
      <c r="J21" s="26"/>
      <c r="K21" s="62"/>
    </row>
    <row r="22" ht="18" spans="2:11">
      <c r="B22" s="14"/>
      <c r="C22" s="27" t="s">
        <v>9</v>
      </c>
      <c r="D22" s="28">
        <v>500000</v>
      </c>
      <c r="E22" s="28">
        <v>1000000</v>
      </c>
      <c r="F22" s="28">
        <v>2000000</v>
      </c>
      <c r="G22" s="28">
        <v>3000000</v>
      </c>
      <c r="H22" s="28">
        <v>4000000</v>
      </c>
      <c r="I22" s="28">
        <v>5000000</v>
      </c>
      <c r="J22" s="63">
        <v>6000000</v>
      </c>
      <c r="K22" s="55"/>
    </row>
    <row r="23" spans="2:11">
      <c r="B23" s="14"/>
      <c r="C23" s="29" t="s">
        <v>10</v>
      </c>
      <c r="D23" s="30">
        <f>IF($D$19&lt;=15,Tables!C19,IF(AND($D$19&gt;15,$D$19&lt;=25),Tables!C20,IF(AND($D$19&gt;25,$D$19&lt;=35),Tables!C21,IF(AND($D$19&gt;35,$D$19&lt;=45),Tables!C22,IF(AND($D$19&gt;45,$D$19&lt;=55),Tables!C23,IF(AND($D$19&gt;55,$D$19&lt;=65),Tables!C24,IF(AND($D$19&gt;65,$D$19&lt;=75),Tables!C25,IF(AND($D$19&gt;75,$D$19&lt;=85),Tables!C26,IF(AND($D$19&gt;85,$D$19&lt;=95),Tables!C27,IF($D$19&gt;95,Tables!C28))))))))))</f>
        <v>15000</v>
      </c>
      <c r="E23" s="30">
        <f>IF($D$19&lt;=15,Tables!D19,IF(AND($D$19&gt;15,$D$19&lt;=25),Tables!D20,IF(AND($D$19&gt;25,$D$19&lt;=35),Tables!D21,IF(AND($D$19&gt;35,$D$19&lt;=45),Tables!D22,IF(AND($D$19&gt;45,$D$19&lt;=55),Tables!D23,IF(AND($D$19&gt;55,$D$19&lt;=65),Tables!D24,IF(AND($D$19&gt;65,$D$19&lt;=75),Tables!D25,IF(AND($D$19&gt;75,$D$19&lt;=85),Tables!D26,IF(AND($D$19&gt;85,$D$19&lt;=95),Tables!D27,IF($D$19&gt;95,Tables!D28))))))))))</f>
        <v>30000</v>
      </c>
      <c r="F23" s="30">
        <f>IF($D$19&lt;=15,Tables!E19,IF(AND($D$19&gt;15,$D$19&lt;=25),Tables!E20,IF(AND($D$19&gt;25,$D$19&lt;=35),Tables!E21,IF(AND($D$19&gt;35,$D$19&lt;=45),Tables!E22,IF(AND($D$19&gt;45,$D$19&lt;=55),Tables!E23,IF(AND($D$19&gt;55,$D$19&lt;=65),Tables!E24,IF(AND($D$19&gt;65,$D$19&lt;=75),Tables!E25,IF(AND($D$19&gt;75,$D$19&lt;=85),Tables!E26,IF(AND($D$19&gt;85,$D$19&lt;=95),Tables!E27,IF($D$19&gt;95,Tables!E28))))))))))</f>
        <v>60000</v>
      </c>
      <c r="G23" s="30">
        <f>IF($D$19&lt;=15,Tables!F19,IF(AND($D$19&gt;15,$D$19&lt;=25),Tables!F20,IF(AND($D$19&gt;25,$D$19&lt;=35),Tables!F21,IF(AND($D$19&gt;35,$D$19&lt;=45),Tables!F22,IF(AND($D$19&gt;45,$D$19&lt;=55),Tables!F23,IF(AND($D$19&gt;55,$D$19&lt;=65),Tables!F24,IF(AND($D$19&gt;65,$D$19&lt;=75),Tables!F25,IF(AND($D$19&gt;75,$D$19&lt;=85),Tables!F26,IF(AND($D$19&gt;85,$D$19&lt;=95),Tables!F27,IF($D$19&gt;95,Tables!F28))))))))))</f>
        <v>90000</v>
      </c>
      <c r="H23" s="30">
        <f>IF($D$19&lt;=15,Tables!G19,IF(AND($D$19&gt;15,$D$19&lt;=25),Tables!G20,IF(AND($D$19&gt;25,$D$19&lt;=35),Tables!G21,IF(AND($D$19&gt;35,$D$19&lt;=45),Tables!G22,IF(AND($D$19&gt;45,$D$19&lt;=55),Tables!G23,IF(AND($D$19&gt;55,$D$19&lt;=65),Tables!G24,IF(AND($D$19&gt;65,$D$19&lt;=75),Tables!G25,IF(AND($D$19&gt;75,$D$19&lt;=85),Tables!G26,IF(AND($D$19&gt;85,$D$19&lt;=95),Tables!G27,IF($D$19&gt;95,Tables!G28))))))))))</f>
        <v>120000</v>
      </c>
      <c r="I23" s="30">
        <f>IF($D$19&lt;=15,Tables!H19,IF(AND($D$19&gt;15,$D$19&lt;=25),Tables!H20,IF(AND($D$19&gt;25,$D$19&lt;=35),Tables!H21,IF(AND($D$19&gt;35,$D$19&lt;=45),Tables!H22,IF(AND($D$19&gt;45,$D$19&lt;=55),Tables!H23,IF(AND($D$19&gt;55,$D$19&lt;=65),Tables!H24,IF(AND($D$19&gt;65,$D$19&lt;=75),Tables!H25,IF(AND($D$19&gt;75,$D$19&lt;=85),Tables!H26,IF(AND($D$19&gt;85,$D$19&lt;=95),Tables!H27,IF($D$19&gt;95,Tables!H28))))))))))</f>
        <v>150000</v>
      </c>
      <c r="J23" s="64">
        <f>IF($D$19&lt;=15,Tables!I19,IF(AND($D$19&gt;15,$D$19&lt;=25),Tables!I20,IF(AND($D$19&gt;25,$D$19&lt;=35),Tables!I21,IF(AND($D$19&gt;35,$D$19&lt;=45),Tables!I22,IF(AND($D$19&gt;45,$D$19&lt;=55),Tables!I23,IF(AND($D$19&gt;55,$D$19&lt;=65),Tables!I24,IF(AND($D$19&gt;65,$D$19&lt;=75),Tables!I25,IF(AND($D$19&gt;75,$D$19&lt;=85),Tables!I26,IF(AND($D$19&gt;85,$D$19&lt;=95),Tables!I27,IF($D$19&gt;95,Tables!I28))))))))))</f>
        <v>180000</v>
      </c>
      <c r="K23" s="55"/>
    </row>
    <row r="24" ht="18" spans="2:11">
      <c r="B24" s="14"/>
      <c r="C24" s="31"/>
      <c r="D24" s="32"/>
      <c r="E24" s="33"/>
      <c r="F24" s="33"/>
      <c r="G24" s="33"/>
      <c r="H24" s="33"/>
      <c r="I24" s="33"/>
      <c r="J24" s="65"/>
      <c r="K24" s="55"/>
    </row>
    <row r="25" ht="18" spans="2:11">
      <c r="B25" s="14"/>
      <c r="C25" s="27" t="s">
        <v>11</v>
      </c>
      <c r="D25" s="34"/>
      <c r="E25" s="34"/>
      <c r="F25" s="34"/>
      <c r="G25" s="34"/>
      <c r="H25" s="34"/>
      <c r="I25" s="34"/>
      <c r="J25" s="66"/>
      <c r="K25" s="55"/>
    </row>
    <row r="26" spans="2:11">
      <c r="B26" s="14"/>
      <c r="C26" s="35" t="s">
        <v>12</v>
      </c>
      <c r="D26" s="36">
        <f>D22</f>
        <v>500000</v>
      </c>
      <c r="E26" s="36">
        <f>E22</f>
        <v>1000000</v>
      </c>
      <c r="F26" s="36">
        <f t="shared" ref="F26:J26" si="0">F22</f>
        <v>2000000</v>
      </c>
      <c r="G26" s="36">
        <f t="shared" si="0"/>
        <v>3000000</v>
      </c>
      <c r="H26" s="36">
        <f t="shared" si="0"/>
        <v>4000000</v>
      </c>
      <c r="I26" s="36">
        <f t="shared" si="0"/>
        <v>5000000</v>
      </c>
      <c r="J26" s="67">
        <f t="shared" si="0"/>
        <v>6000000</v>
      </c>
      <c r="K26" s="55"/>
    </row>
    <row r="27" spans="2:11">
      <c r="B27" s="14"/>
      <c r="C27" s="29" t="s">
        <v>13</v>
      </c>
      <c r="D27" s="30">
        <f>30%*D22</f>
        <v>150000</v>
      </c>
      <c r="E27" s="30">
        <f>30%*E22</f>
        <v>300000</v>
      </c>
      <c r="F27" s="30">
        <f t="shared" ref="F27:J27" si="1">30%*F22</f>
        <v>600000</v>
      </c>
      <c r="G27" s="30">
        <f t="shared" si="1"/>
        <v>900000</v>
      </c>
      <c r="H27" s="30">
        <f t="shared" si="1"/>
        <v>1200000</v>
      </c>
      <c r="I27" s="30">
        <f t="shared" si="1"/>
        <v>1500000</v>
      </c>
      <c r="J27" s="64">
        <f t="shared" si="1"/>
        <v>1800000</v>
      </c>
      <c r="K27" s="55"/>
    </row>
    <row r="28" ht="18" spans="2:11">
      <c r="B28" s="14"/>
      <c r="C28" s="31" t="s">
        <v>14</v>
      </c>
      <c r="D28" s="33">
        <f t="shared" ref="D28" si="2">MIN(20%*D22,250000)</f>
        <v>100000</v>
      </c>
      <c r="E28" s="33">
        <f t="shared" ref="E28:J28" si="3">MIN(20%*E22,250000)</f>
        <v>200000</v>
      </c>
      <c r="F28" s="33">
        <f t="shared" si="3"/>
        <v>250000</v>
      </c>
      <c r="G28" s="33">
        <f t="shared" si="3"/>
        <v>250000</v>
      </c>
      <c r="H28" s="33">
        <f t="shared" si="3"/>
        <v>250000</v>
      </c>
      <c r="I28" s="33">
        <f t="shared" si="3"/>
        <v>250000</v>
      </c>
      <c r="J28" s="65">
        <f t="shared" si="3"/>
        <v>250000</v>
      </c>
      <c r="K28" s="55"/>
    </row>
    <row r="29" spans="2:11">
      <c r="B29" s="14"/>
      <c r="C29" s="37"/>
      <c r="D29" s="37"/>
      <c r="E29" s="37"/>
      <c r="F29" s="37"/>
      <c r="G29" s="37"/>
      <c r="H29" s="37"/>
      <c r="I29" s="37"/>
      <c r="J29" s="37"/>
      <c r="K29" s="55"/>
    </row>
    <row r="30" spans="2:11">
      <c r="B30" s="14"/>
      <c r="C30" s="37"/>
      <c r="D30" s="37"/>
      <c r="E30" s="37"/>
      <c r="F30" s="37"/>
      <c r="G30" s="37"/>
      <c r="H30" s="37"/>
      <c r="I30" s="37"/>
      <c r="J30" s="37"/>
      <c r="K30" s="55"/>
    </row>
    <row r="31" spans="2:11">
      <c r="B31" s="14"/>
      <c r="C31" s="38" t="s">
        <v>15</v>
      </c>
      <c r="D31" s="38"/>
      <c r="E31" s="37"/>
      <c r="F31" s="37"/>
      <c r="G31" s="37"/>
      <c r="H31" s="37"/>
      <c r="I31" s="37"/>
      <c r="J31" s="37"/>
      <c r="K31" s="55"/>
    </row>
    <row r="32" spans="2:11">
      <c r="B32" s="14"/>
      <c r="C32" s="39" t="s">
        <v>16</v>
      </c>
      <c r="D32" s="39"/>
      <c r="E32" s="39"/>
      <c r="F32" s="39"/>
      <c r="G32" s="39"/>
      <c r="H32" s="39"/>
      <c r="I32" s="39"/>
      <c r="J32" s="39"/>
      <c r="K32" s="55"/>
    </row>
    <row r="33" spans="2:11">
      <c r="B33" s="14"/>
      <c r="C33" s="39" t="s">
        <v>17</v>
      </c>
      <c r="D33" s="39"/>
      <c r="E33" s="39"/>
      <c r="F33" s="39"/>
      <c r="G33" s="39"/>
      <c r="H33" s="39"/>
      <c r="I33" s="39"/>
      <c r="J33" s="39"/>
      <c r="K33" s="55"/>
    </row>
    <row r="34" ht="33.75" customHeight="1" spans="2:11">
      <c r="B34" s="14"/>
      <c r="C34" s="40" t="s">
        <v>18</v>
      </c>
      <c r="D34" s="40"/>
      <c r="E34" s="40"/>
      <c r="F34" s="40"/>
      <c r="G34" s="40"/>
      <c r="H34" s="40"/>
      <c r="I34" s="40"/>
      <c r="J34" s="40"/>
      <c r="K34" s="55"/>
    </row>
    <row r="35" ht="33.75" customHeight="1" spans="2:11">
      <c r="B35" s="14"/>
      <c r="C35" s="40" t="s">
        <v>19</v>
      </c>
      <c r="D35" s="40"/>
      <c r="E35" s="40"/>
      <c r="F35" s="40"/>
      <c r="G35" s="40"/>
      <c r="H35" s="40"/>
      <c r="I35" s="40"/>
      <c r="J35" s="40"/>
      <c r="K35" s="55"/>
    </row>
    <row r="36" spans="2:11">
      <c r="B36" s="14"/>
      <c r="C36" s="41" t="s">
        <v>20</v>
      </c>
      <c r="D36" s="41"/>
      <c r="E36" s="39"/>
      <c r="F36" s="39"/>
      <c r="G36" s="39"/>
      <c r="H36" s="39"/>
      <c r="I36" s="39"/>
      <c r="J36" s="39"/>
      <c r="K36" s="55"/>
    </row>
    <row r="37" spans="2:11">
      <c r="B37" s="14"/>
      <c r="C37" s="41" t="s">
        <v>21</v>
      </c>
      <c r="D37" s="41"/>
      <c r="E37" s="41"/>
      <c r="F37" s="41"/>
      <c r="G37" s="41"/>
      <c r="H37" s="41"/>
      <c r="I37" s="41"/>
      <c r="J37" s="41"/>
      <c r="K37" s="55"/>
    </row>
    <row r="38" ht="34.5" customHeight="1" spans="2:11">
      <c r="B38" s="14"/>
      <c r="C38" s="42" t="s">
        <v>22</v>
      </c>
      <c r="D38" s="42"/>
      <c r="E38" s="42"/>
      <c r="F38" s="42"/>
      <c r="G38" s="42"/>
      <c r="H38" s="42"/>
      <c r="I38" s="42"/>
      <c r="J38" s="42"/>
      <c r="K38" s="55"/>
    </row>
    <row r="39" ht="153.75" customHeight="1" spans="2:11">
      <c r="B39" s="14"/>
      <c r="C39" s="40" t="s">
        <v>23</v>
      </c>
      <c r="D39" s="40"/>
      <c r="E39" s="40"/>
      <c r="F39" s="40"/>
      <c r="G39" s="40"/>
      <c r="H39" s="40"/>
      <c r="I39" s="40"/>
      <c r="J39" s="40"/>
      <c r="K39" s="55"/>
    </row>
    <row r="40" ht="65.25" customHeight="1" spans="2:11">
      <c r="B40" s="14"/>
      <c r="C40" s="43" t="s">
        <v>24</v>
      </c>
      <c r="D40" s="43"/>
      <c r="E40" s="43"/>
      <c r="F40" s="43"/>
      <c r="G40" s="43"/>
      <c r="H40" s="43"/>
      <c r="I40" s="43"/>
      <c r="J40" s="43"/>
      <c r="K40" s="55"/>
    </row>
    <row r="41" spans="2:11">
      <c r="B41" s="14"/>
      <c r="C41" s="37"/>
      <c r="D41" s="37"/>
      <c r="E41" s="37"/>
      <c r="F41" s="37"/>
      <c r="G41" s="37"/>
      <c r="H41" s="37"/>
      <c r="I41" s="37"/>
      <c r="J41" s="37"/>
      <c r="K41" s="55"/>
    </row>
    <row r="42" spans="2:11">
      <c r="B42" s="14"/>
      <c r="C42" s="37"/>
      <c r="D42" s="37"/>
      <c r="E42" s="37"/>
      <c r="F42" s="37"/>
      <c r="G42" s="37"/>
      <c r="H42" s="37"/>
      <c r="I42" s="37"/>
      <c r="J42" s="37"/>
      <c r="K42" s="55"/>
    </row>
    <row r="43" spans="2:11">
      <c r="B43" s="14"/>
      <c r="C43" s="37"/>
      <c r="D43" s="37"/>
      <c r="E43" s="37"/>
      <c r="F43" s="37"/>
      <c r="G43" s="37"/>
      <c r="H43" s="37"/>
      <c r="I43" s="37"/>
      <c r="J43" s="37"/>
      <c r="K43" s="55"/>
    </row>
    <row r="44" spans="2:11">
      <c r="B44" s="14"/>
      <c r="C44" s="37"/>
      <c r="D44" s="37"/>
      <c r="E44" s="37"/>
      <c r="F44" s="37"/>
      <c r="G44" s="37"/>
      <c r="H44" s="37"/>
      <c r="I44" s="37"/>
      <c r="J44" s="37"/>
      <c r="K44" s="55"/>
    </row>
    <row r="45" spans="2:11">
      <c r="B45" s="14"/>
      <c r="C45" s="37"/>
      <c r="D45" s="37"/>
      <c r="E45" s="37"/>
      <c r="F45" s="37"/>
      <c r="G45" s="37"/>
      <c r="H45" s="37"/>
      <c r="I45" s="37"/>
      <c r="J45" s="37"/>
      <c r="K45" s="55"/>
    </row>
    <row r="46" spans="2:11">
      <c r="B46" s="14"/>
      <c r="C46" s="44"/>
      <c r="D46" s="44"/>
      <c r="E46" s="44"/>
      <c r="F46" s="44"/>
      <c r="G46" s="44"/>
      <c r="H46" s="44"/>
      <c r="I46" s="44"/>
      <c r="J46" s="44"/>
      <c r="K46" s="55"/>
    </row>
    <row r="47" spans="2:11">
      <c r="B47" s="14"/>
      <c r="C47" s="37" t="s">
        <v>25</v>
      </c>
      <c r="D47" s="37"/>
      <c r="E47" s="37"/>
      <c r="F47" s="37"/>
      <c r="G47" s="37"/>
      <c r="H47" s="37" t="s">
        <v>25</v>
      </c>
      <c r="I47" s="68"/>
      <c r="J47" s="37"/>
      <c r="K47" s="55"/>
    </row>
    <row r="48" spans="2:11">
      <c r="B48" s="14"/>
      <c r="C48" s="45" t="s">
        <v>26</v>
      </c>
      <c r="D48" s="45"/>
      <c r="E48" s="37"/>
      <c r="F48" s="37"/>
      <c r="G48" s="37"/>
      <c r="H48" s="45">
        <f>D16</f>
        <v>0</v>
      </c>
      <c r="I48" s="68"/>
      <c r="J48" s="37"/>
      <c r="K48" s="55"/>
    </row>
    <row r="49" spans="2:11">
      <c r="B49" s="14"/>
      <c r="C49" s="15"/>
      <c r="D49" s="15"/>
      <c r="E49" s="15"/>
      <c r="F49" s="15"/>
      <c r="G49" s="15"/>
      <c r="H49" s="15"/>
      <c r="I49" s="53"/>
      <c r="J49" s="15"/>
      <c r="K49" s="55"/>
    </row>
    <row r="50" spans="2:11">
      <c r="B50" s="14"/>
      <c r="C50" s="15"/>
      <c r="D50" s="15"/>
      <c r="E50" s="15"/>
      <c r="F50" s="15"/>
      <c r="G50" s="15"/>
      <c r="H50" s="15"/>
      <c r="I50" s="53"/>
      <c r="J50" s="15"/>
      <c r="K50" s="55"/>
    </row>
    <row r="51" spans="2:11">
      <c r="B51" s="14"/>
      <c r="C51" s="46"/>
      <c r="D51" s="46"/>
      <c r="E51" s="15"/>
      <c r="F51" s="15"/>
      <c r="G51" s="15"/>
      <c r="H51" s="47" t="str">
        <f>$D$15</f>
        <v>SME RM</v>
      </c>
      <c r="I51" s="53"/>
      <c r="J51" s="69"/>
      <c r="K51" s="55"/>
    </row>
    <row r="52" spans="2:11">
      <c r="B52" s="14"/>
      <c r="C52" s="48"/>
      <c r="D52" s="48"/>
      <c r="E52" s="15"/>
      <c r="F52" s="15"/>
      <c r="G52" s="15"/>
      <c r="H52" s="48"/>
      <c r="I52" s="53"/>
      <c r="J52" s="15"/>
      <c r="K52" s="55"/>
    </row>
    <row r="53" spans="2:11">
      <c r="B53" s="14"/>
      <c r="C53" s="15"/>
      <c r="D53" s="15"/>
      <c r="E53" s="15"/>
      <c r="F53" s="15"/>
      <c r="G53" s="15"/>
      <c r="H53" s="15"/>
      <c r="I53" s="15"/>
      <c r="J53" s="15"/>
      <c r="K53" s="55"/>
    </row>
    <row r="54" ht="18" spans="2:11">
      <c r="B54" s="49"/>
      <c r="C54" s="50"/>
      <c r="D54" s="50"/>
      <c r="E54" s="50"/>
      <c r="F54" s="50"/>
      <c r="G54" s="50"/>
      <c r="H54" s="50"/>
      <c r="I54" s="50"/>
      <c r="J54" s="50"/>
      <c r="K54" s="70"/>
    </row>
    <row r="55" ht="3" customHeight="1" spans="2:11">
      <c r="B55" s="51"/>
      <c r="C55" s="52"/>
      <c r="D55" s="15"/>
      <c r="E55" s="15"/>
      <c r="F55" s="15"/>
      <c r="G55" s="52"/>
      <c r="H55" s="52"/>
      <c r="I55" s="52"/>
      <c r="J55" s="52"/>
      <c r="K55" s="71"/>
    </row>
    <row r="56" spans="5:6">
      <c r="E56" s="53"/>
      <c r="F56" s="53"/>
    </row>
    <row r="57" spans="6:6">
      <c r="F57" s="53"/>
    </row>
  </sheetData>
  <sheetProtection password="E7F4" sheet="1" objects="1" scenarios="1"/>
  <mergeCells count="11">
    <mergeCell ref="I10:J10"/>
    <mergeCell ref="I15:J15"/>
    <mergeCell ref="C25:J25"/>
    <mergeCell ref="C34:J34"/>
    <mergeCell ref="C35:J35"/>
    <mergeCell ref="C37:J37"/>
    <mergeCell ref="C38:J38"/>
    <mergeCell ref="C39:J39"/>
    <mergeCell ref="C40:J40"/>
    <mergeCell ref="C8:C10"/>
    <mergeCell ref="C4:E6"/>
  </mergeCells>
  <pageMargins left="0.708661417322835" right="0.708661417322835" top="0.78740157480315" bottom="0" header="0" footer="0"/>
  <pageSetup paperSize="1" scale="45" orientation="portrait"/>
  <headerFooter/>
  <ignoredErrors>
    <ignoredError sqref="I10 H48 F26 H51" unlockedFormula="1"/>
  </ignoredError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3:J28"/>
  <sheetViews>
    <sheetView workbookViewId="0">
      <selection activeCell="C22" sqref="C22"/>
    </sheetView>
  </sheetViews>
  <sheetFormatPr defaultColWidth="9.14285714285714" defaultRowHeight="13.5"/>
  <cols>
    <col min="1" max="1" width="11" style="1" customWidth="1"/>
    <col min="2" max="3" width="13.4285714285714" style="1" customWidth="1"/>
    <col min="4" max="4" width="16.1428571428571" style="2" customWidth="1"/>
    <col min="5" max="9" width="12.8571428571429" style="2" customWidth="1"/>
    <col min="10" max="16384" width="9.14285714285714" style="1"/>
  </cols>
  <sheetData>
    <row r="3" spans="1:9">
      <c r="A3" s="3"/>
      <c r="B3" s="3"/>
      <c r="C3" s="3"/>
      <c r="D3" s="4" t="s">
        <v>27</v>
      </c>
      <c r="E3" s="4"/>
      <c r="F3" s="4"/>
      <c r="G3" s="4"/>
      <c r="H3" s="4"/>
      <c r="I3" s="4"/>
    </row>
    <row r="4" spans="1:9">
      <c r="A4" s="5" t="s">
        <v>28</v>
      </c>
      <c r="B4" s="5" t="s">
        <v>29</v>
      </c>
      <c r="C4" s="6">
        <v>500000</v>
      </c>
      <c r="D4" s="6">
        <v>1000000</v>
      </c>
      <c r="E4" s="6">
        <f>D4+1000000</f>
        <v>2000000</v>
      </c>
      <c r="F4" s="6">
        <f>E4+1000000</f>
        <v>3000000</v>
      </c>
      <c r="G4" s="6">
        <f>F4+1000000</f>
        <v>4000000</v>
      </c>
      <c r="H4" s="6">
        <f>G4+1000000</f>
        <v>5000000</v>
      </c>
      <c r="I4" s="6">
        <f>H4+1000000</f>
        <v>6000000</v>
      </c>
    </row>
    <row r="5" spans="1:10">
      <c r="A5" s="72" t="s">
        <v>30</v>
      </c>
      <c r="B5" s="3">
        <v>6</v>
      </c>
      <c r="C5" s="8">
        <f>C$4*$B5/1000</f>
        <v>3000</v>
      </c>
      <c r="D5" s="8">
        <f>D$4*$B5/1000</f>
        <v>6000</v>
      </c>
      <c r="E5" s="8">
        <f t="shared" ref="E5:I6" si="0">E$4*$B5/1000</f>
        <v>12000</v>
      </c>
      <c r="F5" s="8">
        <f t="shared" si="0"/>
        <v>18000</v>
      </c>
      <c r="G5" s="8">
        <f t="shared" si="0"/>
        <v>24000</v>
      </c>
      <c r="H5" s="8">
        <f t="shared" si="0"/>
        <v>30000</v>
      </c>
      <c r="I5" s="8">
        <f t="shared" si="0"/>
        <v>36000</v>
      </c>
      <c r="J5" s="10"/>
    </row>
    <row r="6" spans="1:9">
      <c r="A6" s="5" t="s">
        <v>31</v>
      </c>
      <c r="B6" s="3">
        <v>5.8</v>
      </c>
      <c r="C6" s="8">
        <f>C$4*$B6/1000</f>
        <v>2900</v>
      </c>
      <c r="D6" s="8">
        <f>D$4*$B6/1000</f>
        <v>5800</v>
      </c>
      <c r="E6" s="8">
        <f t="shared" si="0"/>
        <v>11600</v>
      </c>
      <c r="F6" s="8">
        <f t="shared" si="0"/>
        <v>17400</v>
      </c>
      <c r="G6" s="8">
        <f t="shared" si="0"/>
        <v>23200</v>
      </c>
      <c r="H6" s="8">
        <f t="shared" si="0"/>
        <v>29000</v>
      </c>
      <c r="I6" s="8">
        <f t="shared" si="0"/>
        <v>34800</v>
      </c>
    </row>
    <row r="7" spans="1:9">
      <c r="A7" s="5" t="s">
        <v>32</v>
      </c>
      <c r="B7" s="3">
        <v>5.6</v>
      </c>
      <c r="C7" s="8">
        <f t="shared" ref="C7:I14" si="1">C$4*$B7/1000</f>
        <v>2800</v>
      </c>
      <c r="D7" s="8">
        <f t="shared" si="1"/>
        <v>5600</v>
      </c>
      <c r="E7" s="8">
        <f t="shared" si="1"/>
        <v>11200</v>
      </c>
      <c r="F7" s="8">
        <f t="shared" si="1"/>
        <v>16800</v>
      </c>
      <c r="G7" s="8">
        <f t="shared" si="1"/>
        <v>22400</v>
      </c>
      <c r="H7" s="8">
        <f t="shared" si="1"/>
        <v>28000</v>
      </c>
      <c r="I7" s="8">
        <f t="shared" si="1"/>
        <v>33600</v>
      </c>
    </row>
    <row r="8" spans="1:9">
      <c r="A8" s="5" t="s">
        <v>33</v>
      </c>
      <c r="B8" s="3">
        <v>5.4</v>
      </c>
      <c r="C8" s="8">
        <f t="shared" si="1"/>
        <v>2700</v>
      </c>
      <c r="D8" s="8">
        <f t="shared" si="1"/>
        <v>5400</v>
      </c>
      <c r="E8" s="8">
        <f t="shared" si="1"/>
        <v>10800</v>
      </c>
      <c r="F8" s="8">
        <f t="shared" si="1"/>
        <v>16200</v>
      </c>
      <c r="G8" s="8">
        <f t="shared" si="1"/>
        <v>21600</v>
      </c>
      <c r="H8" s="8">
        <f t="shared" si="1"/>
        <v>27000</v>
      </c>
      <c r="I8" s="8">
        <f t="shared" si="1"/>
        <v>32400</v>
      </c>
    </row>
    <row r="9" spans="1:9">
      <c r="A9" s="5" t="s">
        <v>34</v>
      </c>
      <c r="B9" s="3">
        <v>5.2</v>
      </c>
      <c r="C9" s="8">
        <f t="shared" si="1"/>
        <v>2600</v>
      </c>
      <c r="D9" s="8">
        <f t="shared" si="1"/>
        <v>5200</v>
      </c>
      <c r="E9" s="8">
        <f t="shared" si="1"/>
        <v>10400</v>
      </c>
      <c r="F9" s="8">
        <f t="shared" si="1"/>
        <v>15600</v>
      </c>
      <c r="G9" s="8">
        <f t="shared" si="1"/>
        <v>20800</v>
      </c>
      <c r="H9" s="8">
        <f t="shared" si="1"/>
        <v>26000</v>
      </c>
      <c r="I9" s="8">
        <f t="shared" si="1"/>
        <v>31200</v>
      </c>
    </row>
    <row r="10" spans="1:9">
      <c r="A10" s="5" t="s">
        <v>35</v>
      </c>
      <c r="B10" s="3">
        <v>4.8</v>
      </c>
      <c r="C10" s="8">
        <f t="shared" si="1"/>
        <v>2400</v>
      </c>
      <c r="D10" s="8">
        <f t="shared" si="1"/>
        <v>4800</v>
      </c>
      <c r="E10" s="8">
        <f t="shared" si="1"/>
        <v>9600</v>
      </c>
      <c r="F10" s="8">
        <f t="shared" si="1"/>
        <v>14400</v>
      </c>
      <c r="G10" s="8">
        <f t="shared" si="1"/>
        <v>19200</v>
      </c>
      <c r="H10" s="8">
        <f t="shared" si="1"/>
        <v>24000</v>
      </c>
      <c r="I10" s="8">
        <f t="shared" si="1"/>
        <v>28800</v>
      </c>
    </row>
    <row r="11" spans="1:9">
      <c r="A11" s="5" t="s">
        <v>36</v>
      </c>
      <c r="B11" s="3">
        <v>4.6</v>
      </c>
      <c r="C11" s="8">
        <f t="shared" si="1"/>
        <v>2300</v>
      </c>
      <c r="D11" s="8">
        <f t="shared" si="1"/>
        <v>4600</v>
      </c>
      <c r="E11" s="8">
        <f t="shared" si="1"/>
        <v>9200</v>
      </c>
      <c r="F11" s="8">
        <f t="shared" si="1"/>
        <v>13800</v>
      </c>
      <c r="G11" s="8">
        <f t="shared" si="1"/>
        <v>18400</v>
      </c>
      <c r="H11" s="8">
        <f t="shared" si="1"/>
        <v>23000</v>
      </c>
      <c r="I11" s="8">
        <f t="shared" si="1"/>
        <v>27600</v>
      </c>
    </row>
    <row r="12" spans="1:9">
      <c r="A12" s="5" t="s">
        <v>37</v>
      </c>
      <c r="B12" s="3">
        <v>4.4</v>
      </c>
      <c r="C12" s="8">
        <f t="shared" si="1"/>
        <v>2200</v>
      </c>
      <c r="D12" s="8">
        <f t="shared" si="1"/>
        <v>4400</v>
      </c>
      <c r="E12" s="8">
        <f t="shared" si="1"/>
        <v>8800</v>
      </c>
      <c r="F12" s="8">
        <f t="shared" si="1"/>
        <v>13200</v>
      </c>
      <c r="G12" s="8">
        <f t="shared" si="1"/>
        <v>17600</v>
      </c>
      <c r="H12" s="8">
        <f t="shared" si="1"/>
        <v>22000</v>
      </c>
      <c r="I12" s="8">
        <f t="shared" si="1"/>
        <v>26400</v>
      </c>
    </row>
    <row r="13" spans="1:9">
      <c r="A13" s="5" t="s">
        <v>38</v>
      </c>
      <c r="B13" s="3">
        <v>4.2</v>
      </c>
      <c r="C13" s="8">
        <f t="shared" si="1"/>
        <v>2100</v>
      </c>
      <c r="D13" s="8">
        <f t="shared" si="1"/>
        <v>4200</v>
      </c>
      <c r="E13" s="8">
        <f t="shared" si="1"/>
        <v>8400</v>
      </c>
      <c r="F13" s="8">
        <f t="shared" si="1"/>
        <v>12600</v>
      </c>
      <c r="G13" s="8">
        <f t="shared" si="1"/>
        <v>16800</v>
      </c>
      <c r="H13" s="8">
        <f t="shared" si="1"/>
        <v>21000</v>
      </c>
      <c r="I13" s="8">
        <f t="shared" si="1"/>
        <v>25200</v>
      </c>
    </row>
    <row r="14" spans="1:9">
      <c r="A14" s="5" t="s">
        <v>39</v>
      </c>
      <c r="B14" s="3">
        <v>4</v>
      </c>
      <c r="C14" s="8">
        <f t="shared" si="1"/>
        <v>2000</v>
      </c>
      <c r="D14" s="8">
        <f t="shared" si="1"/>
        <v>4000</v>
      </c>
      <c r="E14" s="8">
        <f t="shared" si="1"/>
        <v>8000</v>
      </c>
      <c r="F14" s="8">
        <f t="shared" si="1"/>
        <v>12000</v>
      </c>
      <c r="G14" s="8">
        <f t="shared" si="1"/>
        <v>16000</v>
      </c>
      <c r="H14" s="8">
        <f t="shared" si="1"/>
        <v>20000</v>
      </c>
      <c r="I14" s="8">
        <f t="shared" si="1"/>
        <v>24000</v>
      </c>
    </row>
    <row r="15" spans="1:9">
      <c r="A15" s="3"/>
      <c r="B15" s="3"/>
      <c r="C15" s="3"/>
      <c r="D15" s="8"/>
      <c r="E15" s="8"/>
      <c r="F15" s="8"/>
      <c r="G15" s="8"/>
      <c r="H15" s="8"/>
      <c r="I15" s="8"/>
    </row>
    <row r="16" spans="1:9">
      <c r="A16" s="5" t="s">
        <v>28</v>
      </c>
      <c r="B16" s="9">
        <f>Quote!D19</f>
        <v>5</v>
      </c>
      <c r="C16" s="9"/>
      <c r="D16" s="8"/>
      <c r="E16" s="8"/>
      <c r="F16" s="8"/>
      <c r="G16" s="8"/>
      <c r="H16" s="8"/>
      <c r="I16" s="8"/>
    </row>
    <row r="17" spans="1:9">
      <c r="A17" s="3"/>
      <c r="B17" s="3"/>
      <c r="C17" s="3"/>
      <c r="D17" s="8"/>
      <c r="E17" s="8"/>
      <c r="F17" s="8"/>
      <c r="G17" s="8"/>
      <c r="H17" s="8"/>
      <c r="I17" s="8"/>
    </row>
    <row r="18" spans="1:9">
      <c r="A18" s="5" t="s">
        <v>28</v>
      </c>
      <c r="B18" s="5" t="s">
        <v>29</v>
      </c>
      <c r="C18" s="6">
        <v>500000</v>
      </c>
      <c r="D18" s="6">
        <v>1000000</v>
      </c>
      <c r="E18" s="6">
        <f>D18+1000000</f>
        <v>2000000</v>
      </c>
      <c r="F18" s="6">
        <f>E18+1000000</f>
        <v>3000000</v>
      </c>
      <c r="G18" s="6">
        <f>F18+1000000</f>
        <v>4000000</v>
      </c>
      <c r="H18" s="6">
        <f>G18+1000000</f>
        <v>5000000</v>
      </c>
      <c r="I18" s="6">
        <f>H18+1000000</f>
        <v>6000000</v>
      </c>
    </row>
    <row r="19" spans="1:9">
      <c r="A19" s="72" t="s">
        <v>30</v>
      </c>
      <c r="B19" s="3">
        <v>6</v>
      </c>
      <c r="C19" s="8">
        <f t="shared" ref="C19" si="2">IF($B$16&lt;=15,C5*$B$16,"")</f>
        <v>15000</v>
      </c>
      <c r="D19" s="8">
        <f t="shared" ref="D19:I19" si="3">IF($B$16&lt;=15,D5*$B$16,"")</f>
        <v>30000</v>
      </c>
      <c r="E19" s="8">
        <f t="shared" si="3"/>
        <v>60000</v>
      </c>
      <c r="F19" s="8">
        <f t="shared" si="3"/>
        <v>90000</v>
      </c>
      <c r="G19" s="8">
        <f t="shared" si="3"/>
        <v>120000</v>
      </c>
      <c r="H19" s="8">
        <f t="shared" si="3"/>
        <v>150000</v>
      </c>
      <c r="I19" s="8">
        <f t="shared" si="3"/>
        <v>180000</v>
      </c>
    </row>
    <row r="20" spans="1:9">
      <c r="A20" s="5" t="s">
        <v>31</v>
      </c>
      <c r="B20" s="3">
        <v>5.8</v>
      </c>
      <c r="C20" s="8" t="str">
        <f t="shared" ref="C20" si="4">IF(AND($B$16&gt;15,$B$16&lt;=25),$B$16*C6,"")</f>
        <v/>
      </c>
      <c r="D20" s="8" t="str">
        <f t="shared" ref="D20:I20" si="5">IF(AND($B$16&gt;15,$B$16&lt;=25),$B$16*D6,"")</f>
        <v/>
      </c>
      <c r="E20" s="8" t="str">
        <f t="shared" si="5"/>
        <v/>
      </c>
      <c r="F20" s="8" t="str">
        <f t="shared" si="5"/>
        <v/>
      </c>
      <c r="G20" s="8" t="str">
        <f t="shared" si="5"/>
        <v/>
      </c>
      <c r="H20" s="8" t="str">
        <f t="shared" si="5"/>
        <v/>
      </c>
      <c r="I20" s="8" t="str">
        <f t="shared" si="5"/>
        <v/>
      </c>
    </row>
    <row r="21" spans="1:9">
      <c r="A21" s="5" t="s">
        <v>32</v>
      </c>
      <c r="B21" s="3">
        <v>5.6</v>
      </c>
      <c r="C21" s="8" t="str">
        <f t="shared" ref="C21" si="6">IF(AND($B$16&gt;25,$B$16&lt;=35),$B$16*C7,"")</f>
        <v/>
      </c>
      <c r="D21" s="8" t="str">
        <f t="shared" ref="D21:I21" si="7">IF(AND($B$16&gt;25,$B$16&lt;=35),$B$16*D7,"")</f>
        <v/>
      </c>
      <c r="E21" s="8" t="str">
        <f t="shared" si="7"/>
        <v/>
      </c>
      <c r="F21" s="8" t="str">
        <f t="shared" si="7"/>
        <v/>
      </c>
      <c r="G21" s="8" t="str">
        <f t="shared" si="7"/>
        <v/>
      </c>
      <c r="H21" s="8" t="str">
        <f t="shared" si="7"/>
        <v/>
      </c>
      <c r="I21" s="8" t="str">
        <f t="shared" si="7"/>
        <v/>
      </c>
    </row>
    <row r="22" spans="1:9">
      <c r="A22" s="5" t="s">
        <v>33</v>
      </c>
      <c r="B22" s="3">
        <v>5.4</v>
      </c>
      <c r="C22" s="8" t="str">
        <f t="shared" ref="C22" si="8">IF(AND($B$16&gt;35,$B$16&lt;=45),$B$16*C8,"")</f>
        <v/>
      </c>
      <c r="D22" s="8" t="str">
        <f t="shared" ref="D22:I22" si="9">IF(AND($B$16&gt;35,$B$16&lt;=45),$B$16*D8,"")</f>
        <v/>
      </c>
      <c r="E22" s="8" t="str">
        <f t="shared" si="9"/>
        <v/>
      </c>
      <c r="F22" s="8" t="str">
        <f t="shared" si="9"/>
        <v/>
      </c>
      <c r="G22" s="8" t="str">
        <f t="shared" si="9"/>
        <v/>
      </c>
      <c r="H22" s="8" t="str">
        <f t="shared" si="9"/>
        <v/>
      </c>
      <c r="I22" s="8" t="str">
        <f t="shared" si="9"/>
        <v/>
      </c>
    </row>
    <row r="23" spans="1:9">
      <c r="A23" s="5" t="s">
        <v>34</v>
      </c>
      <c r="B23" s="3">
        <v>5.2</v>
      </c>
      <c r="C23" s="8" t="str">
        <f t="shared" ref="C23" si="10">IF(AND($B$16&gt;45,$B$16&lt;=55),$B$16*C9,"")</f>
        <v/>
      </c>
      <c r="D23" s="8" t="str">
        <f t="shared" ref="D23:I23" si="11">IF(AND($B$16&gt;45,$B$16&lt;=55),$B$16*D9,"")</f>
        <v/>
      </c>
      <c r="E23" s="8" t="str">
        <f t="shared" si="11"/>
        <v/>
      </c>
      <c r="F23" s="8" t="str">
        <f t="shared" si="11"/>
        <v/>
      </c>
      <c r="G23" s="8" t="str">
        <f t="shared" si="11"/>
        <v/>
      </c>
      <c r="H23" s="8" t="str">
        <f t="shared" si="11"/>
        <v/>
      </c>
      <c r="I23" s="8" t="str">
        <f t="shared" si="11"/>
        <v/>
      </c>
    </row>
    <row r="24" spans="1:9">
      <c r="A24" s="5" t="s">
        <v>35</v>
      </c>
      <c r="B24" s="3">
        <v>4.8</v>
      </c>
      <c r="C24" s="8" t="str">
        <f t="shared" ref="C24" si="12">IF(AND($B$16&gt;55,$B$16&lt;=65),$B$16*C10,"")</f>
        <v/>
      </c>
      <c r="D24" s="8" t="str">
        <f t="shared" ref="D24:I24" si="13">IF(AND($B$16&gt;55,$B$16&lt;=65),$B$16*D10,"")</f>
        <v/>
      </c>
      <c r="E24" s="8" t="str">
        <f t="shared" si="13"/>
        <v/>
      </c>
      <c r="F24" s="8" t="str">
        <f t="shared" si="13"/>
        <v/>
      </c>
      <c r="G24" s="8" t="str">
        <f t="shared" si="13"/>
        <v/>
      </c>
      <c r="H24" s="8" t="str">
        <f t="shared" si="13"/>
        <v/>
      </c>
      <c r="I24" s="8" t="str">
        <f t="shared" si="13"/>
        <v/>
      </c>
    </row>
    <row r="25" spans="1:9">
      <c r="A25" s="5" t="s">
        <v>36</v>
      </c>
      <c r="B25" s="3">
        <v>4.6</v>
      </c>
      <c r="C25" s="8" t="str">
        <f t="shared" ref="C25" si="14">IF(AND($B$16&gt;65,$B$16&lt;=75),$B$16*C11,"")</f>
        <v/>
      </c>
      <c r="D25" s="8" t="str">
        <f t="shared" ref="D25:I25" si="15">IF(AND($B$16&gt;65,$B$16&lt;=75),$B$16*D11,"")</f>
        <v/>
      </c>
      <c r="E25" s="8" t="str">
        <f t="shared" si="15"/>
        <v/>
      </c>
      <c r="F25" s="8" t="str">
        <f t="shared" si="15"/>
        <v/>
      </c>
      <c r="G25" s="8" t="str">
        <f t="shared" si="15"/>
        <v/>
      </c>
      <c r="H25" s="8" t="str">
        <f t="shared" si="15"/>
        <v/>
      </c>
      <c r="I25" s="8" t="str">
        <f t="shared" si="15"/>
        <v/>
      </c>
    </row>
    <row r="26" spans="1:9">
      <c r="A26" s="5" t="s">
        <v>37</v>
      </c>
      <c r="B26" s="3">
        <v>4.4</v>
      </c>
      <c r="C26" s="8" t="str">
        <f t="shared" ref="C26" si="16">IF(AND($B$16&gt;75,$B$16&lt;=85),$B$16*C12,"")</f>
        <v/>
      </c>
      <c r="D26" s="8" t="str">
        <f t="shared" ref="D26:I26" si="17">IF(AND($B$16&gt;75,$B$16&lt;=85),$B$16*D12,"")</f>
        <v/>
      </c>
      <c r="E26" s="8" t="str">
        <f t="shared" si="17"/>
        <v/>
      </c>
      <c r="F26" s="8" t="str">
        <f t="shared" si="17"/>
        <v/>
      </c>
      <c r="G26" s="8" t="str">
        <f t="shared" si="17"/>
        <v/>
      </c>
      <c r="H26" s="8" t="str">
        <f t="shared" si="17"/>
        <v/>
      </c>
      <c r="I26" s="8" t="str">
        <f t="shared" si="17"/>
        <v/>
      </c>
    </row>
    <row r="27" spans="1:9">
      <c r="A27" s="5" t="s">
        <v>38</v>
      </c>
      <c r="B27" s="3">
        <v>4.2</v>
      </c>
      <c r="C27" s="8" t="str">
        <f t="shared" ref="C27" si="18">IF(AND($B$16&gt;85,$B$16&lt;=95),$B$16*C13,"")</f>
        <v/>
      </c>
      <c r="D27" s="8" t="str">
        <f t="shared" ref="D27:I27" si="19">IF(AND($B$16&gt;85,$B$16&lt;=95),$B$16*D13,"")</f>
        <v/>
      </c>
      <c r="E27" s="8" t="str">
        <f t="shared" si="19"/>
        <v/>
      </c>
      <c r="F27" s="8" t="str">
        <f t="shared" si="19"/>
        <v/>
      </c>
      <c r="G27" s="8" t="str">
        <f t="shared" si="19"/>
        <v/>
      </c>
      <c r="H27" s="8" t="str">
        <f t="shared" si="19"/>
        <v/>
      </c>
      <c r="I27" s="8" t="str">
        <f t="shared" si="19"/>
        <v/>
      </c>
    </row>
    <row r="28" spans="1:9">
      <c r="A28" s="5" t="s">
        <v>39</v>
      </c>
      <c r="B28" s="3">
        <v>4</v>
      </c>
      <c r="C28" s="8" t="str">
        <f t="shared" ref="C28" si="20">IF($B$16&gt;95,$B$16*C14,"")</f>
        <v/>
      </c>
      <c r="D28" s="8" t="str">
        <f t="shared" ref="D28:I28" si="21">IF($B$16&gt;95,$B$16*D14,"")</f>
        <v/>
      </c>
      <c r="E28" s="8" t="str">
        <f t="shared" si="21"/>
        <v/>
      </c>
      <c r="F28" s="8" t="str">
        <f t="shared" si="21"/>
        <v/>
      </c>
      <c r="G28" s="8" t="str">
        <f t="shared" si="21"/>
        <v/>
      </c>
      <c r="H28" s="8" t="str">
        <f t="shared" si="21"/>
        <v/>
      </c>
      <c r="I28" s="8" t="str">
        <f t="shared" si="21"/>
        <v/>
      </c>
    </row>
  </sheetData>
  <sheetProtection password="E7F4" sheet="1" objects="1" scenarios="1"/>
  <mergeCells count="1">
    <mergeCell ref="D3:I3"/>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Quote</vt:lpstr>
      <vt:lpstr>Tables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Cosmas Cheruiyot</dc:creator>
  <cp:lastModifiedBy>User</cp:lastModifiedBy>
  <dcterms:created xsi:type="dcterms:W3CDTF">2016-09-23T09:35:00Z</dcterms:created>
  <cp:lastPrinted>2016-09-27T08:19:00Z</cp:lastPrinted>
  <dcterms:modified xsi:type="dcterms:W3CDTF">2022-06-13T13:21:21Z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1728D8E158614BA8ACCDB421DB1028E5</vt:lpwstr>
  </property>
  <property fmtid="{D5CDD505-2E9C-101B-9397-08002B2CF9AE}" pid="3" name="KSOProductBuildVer">
    <vt:lpwstr>1033-11.2.0.11156</vt:lpwstr>
  </property>
</Properties>
</file>